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24226"/>
  <bookViews>
    <workbookView xWindow="65416" yWindow="65416" windowWidth="24240" windowHeight="13140" activeTab="0"/>
  </bookViews>
  <sheets>
    <sheet name="INDICADORES AGS 2019" sheetId="5" r:id="rId1"/>
    <sheet name="avance mensual indicadores 2019" sheetId="8" r:id="rId2"/>
  </sheets>
  <externalReferences>
    <externalReference r:id="rId5"/>
  </externalReferences>
  <definedNames>
    <definedName name="_xlnm.Print_Area" localSheetId="1">'avance mensual indicadores 2019'!$A$1:$AB$17</definedName>
    <definedName name="_xlnm.Print_Area" localSheetId="0">'INDICADORES AGS 2019'!$A$1:$S$21</definedName>
  </definedNames>
  <calcPr calcId="191029"/>
  <extLst/>
</workbook>
</file>

<file path=xl/sharedStrings.xml><?xml version="1.0" encoding="utf-8"?>
<sst xmlns="http://schemas.openxmlformats.org/spreadsheetml/2006/main" count="181" uniqueCount="82">
  <si>
    <t>Clave del Programa presupuestario
(1)</t>
  </si>
  <si>
    <t>Nombre del programa presupuestario
(2)</t>
  </si>
  <si>
    <t>Nombre de la dependencia o entidad que lo ejecuta
(3)</t>
  </si>
  <si>
    <t>Prespuesto del programa presupuestario</t>
  </si>
  <si>
    <t>Fuente de Financiamiento
(4)</t>
  </si>
  <si>
    <t>Aprobado
(5)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</si>
  <si>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</si>
  <si>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</si>
  <si>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</si>
  <si>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</si>
  <si>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</si>
  <si>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</si>
  <si>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</si>
  <si>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</si>
  <si>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</si>
  <si>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</si>
  <si>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</si>
  <si>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</si>
  <si>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</si>
  <si>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</si>
  <si>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E049-P0851</t>
  </si>
  <si>
    <t>E049-P0852</t>
  </si>
  <si>
    <t>SI</t>
  </si>
  <si>
    <t>Fin</t>
  </si>
  <si>
    <t>Propósito</t>
  </si>
  <si>
    <t>Actividad</t>
  </si>
  <si>
    <t>Componente</t>
  </si>
  <si>
    <t>Anexo  MIR</t>
  </si>
  <si>
    <t>Bajo protesta de decir verdad se declaramos que los Estados Financieros y sus Notas son razonablemente correctos y son responsabilidad del emisor.</t>
  </si>
  <si>
    <t>03103</t>
  </si>
  <si>
    <t>PROTECCION DE LOS DERECHOS HUMANOS RECONOCIDOS EN LA CONSTITUCION POLITICA DE LOS ESTADOS UNIDOS MEXICANOS ASI COMO EN EL DERECHO INTERNACIONAL DE LOS DERECHOS HUMANOS</t>
  </si>
  <si>
    <t>11 Recursos Fiscales                                                                            17 Otros Recurso de Libre Disposición</t>
  </si>
  <si>
    <t>COMISION DE DERECHOS HUMANOS DEL ESTADO DE AGUASCALIENTES</t>
  </si>
  <si>
    <t>11 Recursos Fiscales                                                                           17 Otros Recurso de Libre Disposición</t>
  </si>
  <si>
    <t>12 Recursos Fiscales                                                                           17 Otros Recurso de Libre Disposición</t>
  </si>
  <si>
    <t>PROTECCION Y DEFENSA DE LOS DERECHOS HUMANOS</t>
  </si>
  <si>
    <t>PROMOCION Y DIVULGACION DE LOS DERECHOS HUMANOS</t>
  </si>
  <si>
    <t>Anexo FID</t>
  </si>
  <si>
    <t>11 Recursos Fiscales                                                                         17 Otros Recurso de Libre Disposición</t>
  </si>
  <si>
    <t>03103-1-1</t>
  </si>
  <si>
    <t>03103-1-2</t>
  </si>
  <si>
    <t>03103-1-3</t>
  </si>
  <si>
    <t>03103-1-4</t>
  </si>
  <si>
    <t>03103-1-5</t>
  </si>
  <si>
    <t>13 Recursos Fiscales                                                                           17 Otros Recurso de Libre Disposición</t>
  </si>
  <si>
    <t>14 Recursos Fiscales                                                                           17 Otros Recurso de Libre Disposición</t>
  </si>
  <si>
    <t>15 Recursos Fiscales                                                                           17 Otros Recurso de Libre Disposición</t>
  </si>
  <si>
    <t>16 Recursos Fiscales                                                                           17 Otros Recurso de Libre Disposición</t>
  </si>
  <si>
    <t>17 Recursos Fiscales                                                                           17 Otros Recurso de Libre Disposición</t>
  </si>
  <si>
    <t>www.dhags.org</t>
  </si>
  <si>
    <t>(Concursos de de promoción y fomento realizados en el periodo / concursos de promoción y fomento programados) x 100</t>
  </si>
  <si>
    <t xml:space="preserve">(Cursos, platicas,  realizados en el periodo / cursos, platicas, programados en el ejrcicio) x 100 </t>
  </si>
  <si>
    <t xml:space="preserve">(Publicaciones realizadas en el periodo / publicaciones programadas en el ejercicio) x 100 </t>
  </si>
  <si>
    <t xml:space="preserve">(Gacetas realizadas en el periodo / gacetas programadas en el ejercicio) x 100 </t>
  </si>
  <si>
    <t xml:space="preserve">(Número de programas participados en el periodo /  programadas programados a participar en el ejercicio) x 100 </t>
  </si>
  <si>
    <t xml:space="preserve">(Convenios firmados en el periodo / convenios programados en el ejercicio) x 100 </t>
  </si>
  <si>
    <t xml:space="preserve">(Solicitudes de transparencia respondidas en el periodo /respuesta a solicitudes de transparencia programadas en el ejercicio) x 100 </t>
  </si>
  <si>
    <t>ENE</t>
  </si>
  <si>
    <t>FEB</t>
  </si>
  <si>
    <t>MZO</t>
  </si>
  <si>
    <t>META ANUAL</t>
  </si>
  <si>
    <t>ABR</t>
  </si>
  <si>
    <t>JUN</t>
  </si>
  <si>
    <t>TOTAL 2do TRIMESTRE</t>
  </si>
  <si>
    <t>MAY</t>
  </si>
  <si>
    <t>JUL</t>
  </si>
  <si>
    <t>AGO</t>
  </si>
  <si>
    <t>TOTAL 3er TRIMESTRE</t>
  </si>
  <si>
    <t>SEP</t>
  </si>
  <si>
    <t>OCT</t>
  </si>
  <si>
    <t>NOV</t>
  </si>
  <si>
    <t>DIC</t>
  </si>
  <si>
    <t>TOTAL 4to TRIMESTRE</t>
  </si>
  <si>
    <t>Asistentes o participantes</t>
  </si>
  <si>
    <t>Mujeres</t>
  </si>
  <si>
    <t>Hombres</t>
  </si>
  <si>
    <t>comprobacion</t>
  </si>
  <si>
    <t>TOTAL ACCIONES     1er TRIMESTRE</t>
  </si>
  <si>
    <t>Total acumulado</t>
  </si>
  <si>
    <t>Porcentaje de avance acumulado</t>
  </si>
  <si>
    <t>Comisión de Derechos Humanos del Estado de Aguascalientes
Indicadores de Resultados
Del 01 de Enero al 30 de junio de 2019</t>
  </si>
  <si>
    <t>2.- AGUASCALIENTES DERECHO, SEGURO Y 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</si>
</sst>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 val="single"/>
      <sz val="8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/>
      <bottom style="double"/>
    </border>
    <border>
      <left style="medium"/>
      <right style="medium"/>
      <top style="medium"/>
      <bottom style="double"/>
    </border>
    <border>
      <left/>
      <right style="medium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4" fillId="0" borderId="0" xfId="0" applyFont="1" applyAlignment="1" applyProtection="1">
      <alignment wrapText="1"/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justify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vertical="top"/>
      <protection locked="0"/>
    </xf>
    <xf numFmtId="49" fontId="5" fillId="0" borderId="3" xfId="0" applyNumberFormat="1" applyFont="1" applyBorder="1" applyAlignment="1" applyProtection="1">
      <alignment vertical="top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36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right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0" fontId="9" fillId="0" borderId="1" xfId="0" applyNumberFormat="1" applyFont="1" applyBorder="1" applyAlignment="1" applyProtection="1">
      <alignment horizontal="center" vertical="center" wrapText="1"/>
      <protection locked="0"/>
    </xf>
    <xf numFmtId="4" fontId="11" fillId="4" borderId="4" xfId="35" applyNumberFormat="1" applyFont="1" applyFill="1" applyBorder="1" applyAlignment="1">
      <alignment horizontal="center" vertical="center" wrapText="1"/>
      <protection/>
    </xf>
    <xf numFmtId="0" fontId="11" fillId="4" borderId="4" xfId="35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1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" fontId="15" fillId="0" borderId="1" xfId="0" applyNumberFormat="1" applyFont="1" applyBorder="1" applyAlignment="1" applyProtection="1">
      <alignment horizontal="center" vertical="center" wrapText="1"/>
      <protection locked="0"/>
    </xf>
    <xf numFmtId="1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15" fillId="0" borderId="2" xfId="0" applyNumberFormat="1" applyFont="1" applyBorder="1" applyAlignment="1" applyProtection="1">
      <alignment horizontal="center" vertical="center" wrapText="1"/>
      <protection locked="0"/>
    </xf>
    <xf numFmtId="1" fontId="9" fillId="0" borderId="2" xfId="0" applyNumberFormat="1" applyFont="1" applyBorder="1" applyAlignment="1" applyProtection="1">
      <alignment horizontal="center" vertical="center" wrapText="1"/>
      <protection locked="0"/>
    </xf>
    <xf numFmtId="1" fontId="15" fillId="0" borderId="6" xfId="0" applyNumberFormat="1" applyFont="1" applyBorder="1" applyAlignment="1" applyProtection="1">
      <alignment horizontal="center" vertical="center" wrapText="1"/>
      <protection locked="0"/>
    </xf>
    <xf numFmtId="1" fontId="15" fillId="0" borderId="7" xfId="0" applyNumberFormat="1" applyFont="1" applyBorder="1" applyAlignment="1" applyProtection="1">
      <alignment horizontal="center" vertical="center" wrapText="1"/>
      <protection locked="0"/>
    </xf>
    <xf numFmtId="1" fontId="1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wrapText="1"/>
    </xf>
    <xf numFmtId="1" fontId="15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8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6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11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13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7" borderId="15" xfId="0" applyFont="1" applyFill="1" applyBorder="1" applyAlignment="1">
      <alignment horizontal="center" vertical="center"/>
    </xf>
    <xf numFmtId="1" fontId="15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0" fillId="0" borderId="0" xfId="0" applyNumberFormat="1"/>
    <xf numFmtId="2" fontId="16" fillId="8" borderId="1" xfId="0" applyNumberFormat="1" applyFont="1" applyFill="1" applyBorder="1" applyAlignment="1">
      <alignment horizontal="center" vertical="center"/>
    </xf>
    <xf numFmtId="1" fontId="0" fillId="8" borderId="1" xfId="0" applyNumberFormat="1" applyFill="1" applyBorder="1"/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" xfId="0" applyNumberFormat="1" applyFont="1" applyBorder="1" applyAlignment="1" applyProtection="1">
      <alignment horizontal="center" vertical="center"/>
      <protection locked="0"/>
    </xf>
    <xf numFmtId="10" fontId="19" fillId="0" borderId="1" xfId="0" applyNumberFormat="1" applyFont="1" applyBorder="1" applyAlignment="1" applyProtection="1">
      <alignment horizontal="center" vertical="center"/>
      <protection locked="0"/>
    </xf>
    <xf numFmtId="1" fontId="19" fillId="0" borderId="1" xfId="0" applyNumberFormat="1" applyFont="1" applyBorder="1" applyAlignment="1" applyProtection="1">
      <alignment horizontal="center" vertical="center" wrapText="1"/>
      <protection locked="0"/>
    </xf>
    <xf numFmtId="10" fontId="19" fillId="0" borderId="1" xfId="0" applyNumberFormat="1" applyFont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1" fontId="18" fillId="5" borderId="1" xfId="0" applyNumberFormat="1" applyFont="1" applyFill="1" applyBorder="1" applyAlignment="1" applyProtection="1">
      <alignment horizontal="center" vertical="center" wrapText="1"/>
      <protection locked="0"/>
    </xf>
    <xf numFmtId="10" fontId="18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0" xfId="0" applyNumberFormat="1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10" xfId="0" applyNumberFormat="1" applyFont="1" applyFill="1" applyBorder="1" applyAlignment="1">
      <alignment horizontal="center" wrapText="1"/>
    </xf>
    <xf numFmtId="1" fontId="15" fillId="12" borderId="1" xfId="0" applyNumberFormat="1" applyFont="1" applyFill="1" applyBorder="1" applyAlignment="1" applyProtection="1">
      <alignment horizontal="center" vertical="center" wrapText="1"/>
      <protection locked="0"/>
    </xf>
    <xf numFmtId="9" fontId="15" fillId="12" borderId="1" xfId="37" applyFont="1" applyFill="1" applyBorder="1" applyAlignment="1" applyProtection="1">
      <alignment horizontal="center" vertical="center" wrapText="1"/>
      <protection locked="0"/>
    </xf>
    <xf numFmtId="1" fontId="18" fillId="12" borderId="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9" fontId="15" fillId="7" borderId="1" xfId="37" applyFont="1" applyFill="1" applyBorder="1" applyAlignment="1">
      <alignment horizontal="center" vertical="center" wrapText="1"/>
    </xf>
    <xf numFmtId="1" fontId="4" fillId="0" borderId="0" xfId="0" applyNumberFormat="1" applyFont="1" applyProtection="1">
      <protection locked="0"/>
    </xf>
    <xf numFmtId="0" fontId="12" fillId="4" borderId="2" xfId="27" applyFont="1" applyFill="1" applyBorder="1" applyAlignment="1" applyProtection="1">
      <alignment horizontal="center" vertical="center" wrapText="1"/>
      <protection locked="0"/>
    </xf>
    <xf numFmtId="0" fontId="12" fillId="4" borderId="22" xfId="27" applyFont="1" applyFill="1" applyBorder="1" applyAlignment="1" applyProtection="1">
      <alignment horizontal="center" vertical="center" wrapText="1"/>
      <protection locked="0"/>
    </xf>
    <xf numFmtId="0" fontId="12" fillId="4" borderId="10" xfId="27" applyFont="1" applyFill="1" applyBorder="1" applyAlignment="1" applyProtection="1">
      <alignment horizontal="center" vertical="center" wrapText="1"/>
      <protection locked="0"/>
    </xf>
    <xf numFmtId="0" fontId="13" fillId="4" borderId="1" xfId="27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35" applyFont="1" applyFill="1" applyBorder="1" applyAlignment="1">
      <alignment horizontal="center" vertical="center" wrapText="1"/>
      <protection/>
    </xf>
    <xf numFmtId="0" fontId="11" fillId="4" borderId="4" xfId="35" applyFont="1" applyFill="1" applyBorder="1" applyAlignment="1">
      <alignment horizontal="center" vertical="center" wrapText="1"/>
      <protection/>
    </xf>
    <xf numFmtId="0" fontId="11" fillId="4" borderId="1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5" fillId="7" borderId="25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Normal_141008Reportes Cuadros Institucionales-sectorialesADV" xfId="35"/>
    <cellStyle name="Hipervínculo" xfId="36"/>
    <cellStyle name="Porcentaje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umen\Desktop\DOCUMENTOS%202019\PRESUPUESTO%202019\MIR%202019_2%20enero%202019%20version%20final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 Def problema Protección"/>
      <sheetName val=" 1.2. Def. problema Promocion"/>
      <sheetName val="2. Árbol de problemas"/>
      <sheetName val="3. Árbol de objetivos "/>
      <sheetName val="4. Árbol de obj Alternati"/>
      <sheetName val="5.EAPp"/>
      <sheetName val="6. MIR"/>
      <sheetName val="7. FID"/>
      <sheetName val="8. Semaforos"/>
      <sheetName val="9. FID_M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A15" t="str">
            <v>2.- AGUASCALIENTES, SEGURO Y LIBRE</v>
          </cell>
        </row>
        <row r="27">
          <cell r="A27" t="str">
            <v>INDICE DE GESTION GUBERNAMENTAL.- Cumplimiento de Gestion General de la actividad en Materia de Derechos Humanos</v>
          </cell>
          <cell r="C27" t="str">
            <v>(Sumatoria  de cada una de las acciones / número de acciones programadas en el año) x 100</v>
          </cell>
        </row>
        <row r="31">
          <cell r="A31" t="str">
            <v>INDICE DE GESTION JUSTICIA.- Porcentaje de quejas resueltas en materia de Derechos Humanos</v>
          </cell>
          <cell r="C31" t="str">
            <v>(Quejas resuelatas en materia de tema de derechos Humanos / Total de quejas recibidas en temas de derechos Humanos) * 100</v>
          </cell>
        </row>
        <row r="64">
          <cell r="C64" t="str">
            <v>ASESORIAS</v>
          </cell>
          <cell r="E64" t="str">
            <v>(Sumatoria de las asesorias emitidas en el periodo / meta anual asignada)*100</v>
          </cell>
        </row>
        <row r="65">
          <cell r="C65" t="str">
            <v>GESTIONES</v>
          </cell>
          <cell r="E65" t="str">
            <v>(Sumatoria de las gestiones emitidas en el periodo / meta anual asignada)*100</v>
          </cell>
        </row>
        <row r="66">
          <cell r="C66" t="str">
            <v>QUEJAS</v>
          </cell>
          <cell r="E66" t="str">
            <v>(Sumatoria de las quejas emitidas en el periodo / meta anual asignada)*100</v>
          </cell>
        </row>
        <row r="67">
          <cell r="C67" t="str">
            <v>RESOLUCIONES</v>
          </cell>
          <cell r="E67" t="str">
            <v>(Sumatoria de las resoluciones emitidas en el periodo / meta anual asignada)*100</v>
          </cell>
        </row>
        <row r="68">
          <cell r="C68" t="str">
            <v>VISITAS</v>
          </cell>
          <cell r="E68" t="str">
            <v>(Sumatoria de las visitas emitidas en el periodo / meta anual asignada)*100</v>
          </cell>
        </row>
        <row r="69">
          <cell r="C69" t="str">
            <v>CONCURSOS</v>
          </cell>
        </row>
        <row r="70">
          <cell r="C70" t="str">
            <v>PUBLICACIONES</v>
          </cell>
        </row>
        <row r="71">
          <cell r="C71" t="str">
            <v>GACETAS</v>
          </cell>
        </row>
        <row r="72">
          <cell r="C72" t="str">
            <v>ASISTENCIA A ESPACIOS EN MEDIOS MASIVOS DE COMUNICACIÓN</v>
          </cell>
        </row>
        <row r="73">
          <cell r="C73" t="str">
            <v>CURSOS DE CAPÁCITACION</v>
          </cell>
        </row>
        <row r="74">
          <cell r="C74" t="str">
            <v>CONVENIOS</v>
          </cell>
        </row>
        <row r="75">
          <cell r="C75" t="str">
            <v>SOLICITUDES DE TRANSPARENCIA</v>
          </cell>
        </row>
      </sheetData>
      <sheetData sheetId="8">
        <row r="8">
          <cell r="K8">
            <v>907</v>
          </cell>
        </row>
        <row r="9">
          <cell r="K9">
            <v>104</v>
          </cell>
        </row>
        <row r="10">
          <cell r="K10">
            <v>387</v>
          </cell>
        </row>
        <row r="11">
          <cell r="K11">
            <v>290</v>
          </cell>
        </row>
        <row r="12">
          <cell r="K12">
            <v>75</v>
          </cell>
        </row>
        <row r="14">
          <cell r="K14">
            <v>3</v>
          </cell>
        </row>
        <row r="15">
          <cell r="K15">
            <v>2</v>
          </cell>
        </row>
        <row r="16">
          <cell r="K16">
            <v>12</v>
          </cell>
        </row>
        <row r="17">
          <cell r="K17">
            <v>64</v>
          </cell>
        </row>
        <row r="18">
          <cell r="K18">
            <v>780</v>
          </cell>
        </row>
        <row r="19">
          <cell r="K19">
            <v>40</v>
          </cell>
        </row>
        <row r="20">
          <cell r="K20">
            <v>111</v>
          </cell>
        </row>
      </sheetData>
      <sheetData sheetId="9">
        <row r="37">
          <cell r="F37" t="str">
            <v>(Sumatoria de cada una de las acciones realizadas en el periodo del componente / número de acciones programadas en el ejercicio del componente) x 100</v>
          </cell>
        </row>
        <row r="38">
          <cell r="F38" t="str">
            <v>(Sumatoria de cada una de las acciones realizadas en el periodo del componente / número de acciones programadas en el ejercicio del componente) x 100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hags.org/" TargetMode="External" /><Relationship Id="rId2" Type="http://schemas.openxmlformats.org/officeDocument/2006/relationships/hyperlink" Target="http://www.dhags.org/" TargetMode="External" /><Relationship Id="rId3" Type="http://schemas.openxmlformats.org/officeDocument/2006/relationships/hyperlink" Target="http://www.dhags.org/" TargetMode="External" /><Relationship Id="rId4" Type="http://schemas.openxmlformats.org/officeDocument/2006/relationships/hyperlink" Target="http://www.dhags.org/" TargetMode="External" /><Relationship Id="rId5" Type="http://schemas.openxmlformats.org/officeDocument/2006/relationships/hyperlink" Target="http://www.dhags.org/" TargetMode="External" /><Relationship Id="rId6" Type="http://schemas.openxmlformats.org/officeDocument/2006/relationships/hyperlink" Target="http://www.dhags.org/" TargetMode="External" /><Relationship Id="rId7" Type="http://schemas.openxmlformats.org/officeDocument/2006/relationships/hyperlink" Target="http://www.dhags.org/" TargetMode="External" /><Relationship Id="rId8" Type="http://schemas.openxmlformats.org/officeDocument/2006/relationships/hyperlink" Target="http://www.dhags.org/" TargetMode="External" /><Relationship Id="rId9" Type="http://schemas.openxmlformats.org/officeDocument/2006/relationships/hyperlink" Target="http://www.dhags.org/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"/>
  <sheetViews>
    <sheetView tabSelected="1" workbookViewId="0" topLeftCell="K1">
      <selection activeCell="U5" sqref="U5"/>
    </sheetView>
  </sheetViews>
  <sheetFormatPr defaultColWidth="12" defaultRowHeight="11.25"/>
  <cols>
    <col min="1" max="1" width="17" style="2" customWidth="1"/>
    <col min="2" max="2" width="58.83203125" style="7" customWidth="1"/>
    <col min="3" max="3" width="35.66015625" style="2" customWidth="1"/>
    <col min="4" max="4" width="32.83203125" style="2" bestFit="1" customWidth="1"/>
    <col min="5" max="10" width="17" style="2" customWidth="1"/>
    <col min="11" max="11" width="29" style="2" customWidth="1"/>
    <col min="12" max="12" width="14.66015625" style="2" customWidth="1"/>
    <col min="13" max="13" width="34" style="2" customWidth="1"/>
    <col min="14" max="14" width="24.5" style="2" customWidth="1"/>
    <col min="15" max="15" width="21.66015625" style="2" customWidth="1"/>
    <col min="16" max="16" width="23.83203125" style="2" customWidth="1"/>
    <col min="17" max="17" width="26.33203125" style="1" customWidth="1"/>
    <col min="18" max="18" width="30.33203125" style="1" customWidth="1"/>
    <col min="19" max="19" width="19.16015625" style="1" customWidth="1"/>
    <col min="20" max="16384" width="12" style="1" customWidth="1"/>
  </cols>
  <sheetData>
    <row r="1" spans="1:19" ht="60" customHeight="1">
      <c r="A1" s="105" t="s">
        <v>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7"/>
    </row>
    <row r="2" spans="1:19" ht="32.25" customHeight="1">
      <c r="A2" s="109" t="s">
        <v>0</v>
      </c>
      <c r="B2" s="109" t="s">
        <v>1</v>
      </c>
      <c r="C2" s="109" t="s">
        <v>2</v>
      </c>
      <c r="D2" s="109" t="s">
        <v>4</v>
      </c>
      <c r="E2" s="108" t="s">
        <v>3</v>
      </c>
      <c r="F2" s="108"/>
      <c r="G2" s="108"/>
      <c r="H2" s="108"/>
      <c r="I2" s="108"/>
      <c r="J2" s="109" t="s">
        <v>10</v>
      </c>
      <c r="K2" s="111" t="s">
        <v>11</v>
      </c>
      <c r="L2" s="111" t="s">
        <v>12</v>
      </c>
      <c r="M2" s="111" t="s">
        <v>13</v>
      </c>
      <c r="N2" s="111" t="s">
        <v>14</v>
      </c>
      <c r="O2" s="111" t="s">
        <v>15</v>
      </c>
      <c r="P2" s="111" t="s">
        <v>16</v>
      </c>
      <c r="Q2" s="111" t="s">
        <v>17</v>
      </c>
      <c r="R2" s="113" t="s">
        <v>18</v>
      </c>
      <c r="S2" s="111" t="s">
        <v>19</v>
      </c>
    </row>
    <row r="3" spans="1:19" ht="54.75" customHeight="1">
      <c r="A3" s="110"/>
      <c r="B3" s="110"/>
      <c r="C3" s="110"/>
      <c r="D3" s="110"/>
      <c r="E3" s="38" t="s">
        <v>5</v>
      </c>
      <c r="F3" s="38" t="s">
        <v>6</v>
      </c>
      <c r="G3" s="38" t="s">
        <v>7</v>
      </c>
      <c r="H3" s="39" t="s">
        <v>8</v>
      </c>
      <c r="I3" s="39" t="s">
        <v>9</v>
      </c>
      <c r="J3" s="110"/>
      <c r="K3" s="112"/>
      <c r="L3" s="112"/>
      <c r="M3" s="112"/>
      <c r="N3" s="112"/>
      <c r="O3" s="112"/>
      <c r="P3" s="112"/>
      <c r="Q3" s="112"/>
      <c r="R3" s="114"/>
      <c r="S3" s="112"/>
    </row>
    <row r="4" spans="1:19" ht="81.75" customHeight="1">
      <c r="A4" s="10" t="s">
        <v>29</v>
      </c>
      <c r="B4" s="8" t="s">
        <v>30</v>
      </c>
      <c r="C4" s="9" t="s">
        <v>32</v>
      </c>
      <c r="D4" s="11" t="s">
        <v>31</v>
      </c>
      <c r="E4" s="12">
        <v>19072000</v>
      </c>
      <c r="F4" s="13">
        <v>0</v>
      </c>
      <c r="G4" s="13">
        <v>8038785.71</v>
      </c>
      <c r="H4" s="13">
        <v>7983963.8</v>
      </c>
      <c r="I4" s="13">
        <v>7983963.8</v>
      </c>
      <c r="J4" s="14" t="s">
        <v>22</v>
      </c>
      <c r="K4" s="15" t="str">
        <f>+'[1]7. FID'!$A$27</f>
        <v>INDICE DE GESTION GUBERNAMENTAL.- Cumplimiento de Gestion General de la actividad en Materia de Derechos Humanos</v>
      </c>
      <c r="L4" s="16" t="s">
        <v>23</v>
      </c>
      <c r="M4" s="17" t="str">
        <f>+'[1]7. FID'!$C$27</f>
        <v>(Sumatoria  de cada una de las acciones / número de acciones programadas en el año) x 100</v>
      </c>
      <c r="N4" s="84">
        <f>+'avance mensual indicadores 2019'!D3</f>
        <v>2775</v>
      </c>
      <c r="O4" s="84">
        <f>+N4</f>
        <v>2775</v>
      </c>
      <c r="P4" s="84">
        <f>+'avance mensual indicadores 2019'!AA3</f>
        <v>1694</v>
      </c>
      <c r="Q4" s="85">
        <f>+P4/N4</f>
        <v>0.6104504504504504</v>
      </c>
      <c r="R4" s="17" t="s">
        <v>81</v>
      </c>
      <c r="S4" s="14" t="s">
        <v>27</v>
      </c>
    </row>
    <row r="5" spans="1:19" ht="63.75">
      <c r="A5" s="10" t="s">
        <v>29</v>
      </c>
      <c r="B5" s="8" t="s">
        <v>30</v>
      </c>
      <c r="C5" s="9" t="s">
        <v>32</v>
      </c>
      <c r="D5" s="11" t="s">
        <v>33</v>
      </c>
      <c r="E5" s="12">
        <v>19072000</v>
      </c>
      <c r="F5" s="13">
        <v>0</v>
      </c>
      <c r="G5" s="13">
        <v>8038785.71</v>
      </c>
      <c r="H5" s="13">
        <v>7983963.8</v>
      </c>
      <c r="I5" s="13">
        <v>7983963.8</v>
      </c>
      <c r="J5" s="14" t="s">
        <v>22</v>
      </c>
      <c r="K5" s="11" t="str">
        <f>+'[1]7. FID'!$A$31</f>
        <v>INDICE DE GESTION JUSTICIA.- Porcentaje de quejas resueltas en materia de Derechos Humanos</v>
      </c>
      <c r="L5" s="14" t="s">
        <v>24</v>
      </c>
      <c r="M5" s="17" t="str">
        <f>+'[1]7. FID'!$C$31</f>
        <v>(Quejas resuelatas en materia de tema de derechos Humanos / Total de quejas recibidas en temas de derechos Humanos) * 100</v>
      </c>
      <c r="N5" s="84">
        <f>+'avance mensual indicadores 2019'!D8</f>
        <v>290</v>
      </c>
      <c r="O5" s="84">
        <f>+N5</f>
        <v>290</v>
      </c>
      <c r="P5" s="86">
        <f>+'avance mensual indicadores 2019'!AA8</f>
        <v>89</v>
      </c>
      <c r="Q5" s="87">
        <f>+P5/N5</f>
        <v>0.30689655172413793</v>
      </c>
      <c r="R5" s="17" t="s">
        <v>81</v>
      </c>
      <c r="S5" s="14" t="s">
        <v>27</v>
      </c>
    </row>
    <row r="6" spans="1:19" s="18" customFormat="1" ht="76.5">
      <c r="A6" s="19" t="s">
        <v>29</v>
      </c>
      <c r="B6" s="8" t="s">
        <v>30</v>
      </c>
      <c r="C6" s="9" t="s">
        <v>32</v>
      </c>
      <c r="D6" s="11" t="s">
        <v>33</v>
      </c>
      <c r="E6" s="13">
        <f>+E5-E12</f>
        <v>15312013</v>
      </c>
      <c r="F6" s="13">
        <f>+F5-F12</f>
        <v>0</v>
      </c>
      <c r="G6" s="13">
        <v>8038785.71</v>
      </c>
      <c r="H6" s="13">
        <v>7983963.8</v>
      </c>
      <c r="I6" s="13">
        <v>7983963.8</v>
      </c>
      <c r="J6" s="14" t="s">
        <v>22</v>
      </c>
      <c r="K6" s="88" t="s">
        <v>35</v>
      </c>
      <c r="L6" s="89" t="s">
        <v>26</v>
      </c>
      <c r="M6" s="88" t="str">
        <f>+'[1]9. FID_MIR'!$F$37</f>
        <v>(Sumatoria de cada una de las acciones realizadas en el periodo del componente / número de acciones programadas en el ejercicio del componente) x 100</v>
      </c>
      <c r="N6" s="90">
        <f>SUM(N7:N11)</f>
        <v>1763</v>
      </c>
      <c r="O6" s="90">
        <f>+N6</f>
        <v>1763</v>
      </c>
      <c r="P6" s="90">
        <f>SUM(P7:P11)</f>
        <v>1053</v>
      </c>
      <c r="Q6" s="91">
        <f>+P6/N6</f>
        <v>0.5972773681225184</v>
      </c>
      <c r="R6" s="88" t="s">
        <v>81</v>
      </c>
      <c r="S6" s="89" t="s">
        <v>37</v>
      </c>
    </row>
    <row r="7" spans="1:19" s="18" customFormat="1" ht="63.75">
      <c r="A7" s="19" t="s">
        <v>39</v>
      </c>
      <c r="B7" s="8" t="s">
        <v>30</v>
      </c>
      <c r="C7" s="9" t="s">
        <v>32</v>
      </c>
      <c r="D7" s="11" t="s">
        <v>33</v>
      </c>
      <c r="E7" s="13"/>
      <c r="F7" s="13"/>
      <c r="G7" s="13"/>
      <c r="H7" s="13"/>
      <c r="I7" s="13"/>
      <c r="J7" s="14"/>
      <c r="K7" s="17" t="str">
        <f>+'[1]7. FID'!$C64</f>
        <v>ASESORIAS</v>
      </c>
      <c r="L7" s="14" t="s">
        <v>25</v>
      </c>
      <c r="M7" s="17" t="str">
        <f>+'[1]7. FID'!$E64</f>
        <v>(Sumatoria de las asesorias emitidas en el periodo / meta anual asignada)*100</v>
      </c>
      <c r="N7" s="80">
        <f>+'[1]8. Semaforos'!$K8</f>
        <v>907</v>
      </c>
      <c r="O7" s="80">
        <v>907</v>
      </c>
      <c r="P7" s="83">
        <f>+'avance mensual indicadores 2019'!AA5</f>
        <v>648</v>
      </c>
      <c r="Q7" s="37">
        <f>+P7/N7</f>
        <v>0.7144432194046306</v>
      </c>
      <c r="R7" s="17"/>
      <c r="S7" s="23" t="s">
        <v>49</v>
      </c>
    </row>
    <row r="8" spans="1:19" s="18" customFormat="1" ht="63.75">
      <c r="A8" s="19" t="s">
        <v>40</v>
      </c>
      <c r="B8" s="8" t="s">
        <v>30</v>
      </c>
      <c r="C8" s="9" t="s">
        <v>32</v>
      </c>
      <c r="D8" s="11" t="s">
        <v>33</v>
      </c>
      <c r="E8" s="13"/>
      <c r="F8" s="13"/>
      <c r="G8" s="13"/>
      <c r="H8" s="13"/>
      <c r="I8" s="13"/>
      <c r="J8" s="14"/>
      <c r="K8" s="17" t="str">
        <f>+'[1]7. FID'!$C65</f>
        <v>GESTIONES</v>
      </c>
      <c r="L8" s="14" t="s">
        <v>25</v>
      </c>
      <c r="M8" s="17" t="str">
        <f>+'[1]7. FID'!$E65</f>
        <v>(Sumatoria de las gestiones emitidas en el periodo / meta anual asignada)*100</v>
      </c>
      <c r="N8" s="80">
        <f>+'[1]8. Semaforos'!$K9</f>
        <v>104</v>
      </c>
      <c r="O8" s="80">
        <v>104</v>
      </c>
      <c r="P8" s="83">
        <f>+'avance mensual indicadores 2019'!AA6</f>
        <v>61</v>
      </c>
      <c r="Q8" s="37">
        <f aca="true" t="shared" si="0" ref="Q8:Q11">+P8/N8</f>
        <v>0.5865384615384616</v>
      </c>
      <c r="R8" s="17"/>
      <c r="S8" s="23" t="s">
        <v>49</v>
      </c>
    </row>
    <row r="9" spans="1:19" s="18" customFormat="1" ht="63.75">
      <c r="A9" s="19" t="s">
        <v>41</v>
      </c>
      <c r="B9" s="8" t="s">
        <v>30</v>
      </c>
      <c r="C9" s="9" t="s">
        <v>32</v>
      </c>
      <c r="D9" s="11" t="s">
        <v>33</v>
      </c>
      <c r="E9" s="13"/>
      <c r="F9" s="13"/>
      <c r="G9" s="13"/>
      <c r="H9" s="13"/>
      <c r="I9" s="13"/>
      <c r="J9" s="14"/>
      <c r="K9" s="17" t="str">
        <f>+'[1]7. FID'!$C66</f>
        <v>QUEJAS</v>
      </c>
      <c r="L9" s="14" t="s">
        <v>25</v>
      </c>
      <c r="M9" s="17" t="str">
        <f>+'[1]7. FID'!$E66</f>
        <v>(Sumatoria de las quejas emitidas en el periodo / meta anual asignada)*100</v>
      </c>
      <c r="N9" s="80">
        <f>+'[1]8. Semaforos'!$K10</f>
        <v>387</v>
      </c>
      <c r="O9" s="80">
        <v>387</v>
      </c>
      <c r="P9" s="83">
        <f>+'avance mensual indicadores 2019'!AA7</f>
        <v>207</v>
      </c>
      <c r="Q9" s="37">
        <f t="shared" si="0"/>
        <v>0.5348837209302325</v>
      </c>
      <c r="R9" s="17"/>
      <c r="S9" s="23" t="s">
        <v>49</v>
      </c>
    </row>
    <row r="10" spans="1:19" s="18" customFormat="1" ht="63.75">
      <c r="A10" s="19" t="s">
        <v>42</v>
      </c>
      <c r="B10" s="8" t="s">
        <v>30</v>
      </c>
      <c r="C10" s="9" t="s">
        <v>32</v>
      </c>
      <c r="D10" s="11" t="s">
        <v>33</v>
      </c>
      <c r="E10" s="13"/>
      <c r="F10" s="13"/>
      <c r="G10" s="13"/>
      <c r="H10" s="13"/>
      <c r="I10" s="13"/>
      <c r="J10" s="14"/>
      <c r="K10" s="17" t="str">
        <f>+'[1]7. FID'!$C67</f>
        <v>RESOLUCIONES</v>
      </c>
      <c r="L10" s="14" t="s">
        <v>25</v>
      </c>
      <c r="M10" s="17" t="str">
        <f>+'[1]7. FID'!$E67</f>
        <v>(Sumatoria de las resoluciones emitidas en el periodo / meta anual asignada)*100</v>
      </c>
      <c r="N10" s="80">
        <f>+'[1]8. Semaforos'!$K11</f>
        <v>290</v>
      </c>
      <c r="O10" s="80">
        <v>290</v>
      </c>
      <c r="P10" s="83">
        <f>+'avance mensual indicadores 2019'!AA8</f>
        <v>89</v>
      </c>
      <c r="Q10" s="37">
        <f t="shared" si="0"/>
        <v>0.30689655172413793</v>
      </c>
      <c r="R10" s="17"/>
      <c r="S10" s="23" t="s">
        <v>49</v>
      </c>
    </row>
    <row r="11" spans="1:19" s="18" customFormat="1" ht="63.75">
      <c r="A11" s="19" t="s">
        <v>43</v>
      </c>
      <c r="B11" s="8" t="s">
        <v>30</v>
      </c>
      <c r="C11" s="9" t="s">
        <v>32</v>
      </c>
      <c r="D11" s="11" t="s">
        <v>33</v>
      </c>
      <c r="E11" s="13"/>
      <c r="F11" s="13"/>
      <c r="G11" s="13"/>
      <c r="H11" s="13"/>
      <c r="I11" s="13"/>
      <c r="J11" s="14"/>
      <c r="K11" s="17" t="str">
        <f>+'[1]7. FID'!$C68</f>
        <v>VISITAS</v>
      </c>
      <c r="L11" s="14" t="s">
        <v>25</v>
      </c>
      <c r="M11" s="17" t="str">
        <f>+'[1]7. FID'!$E68</f>
        <v>(Sumatoria de las visitas emitidas en el periodo / meta anual asignada)*100</v>
      </c>
      <c r="N11" s="80">
        <f>+'[1]8. Semaforos'!$K12</f>
        <v>75</v>
      </c>
      <c r="O11" s="80">
        <v>75</v>
      </c>
      <c r="P11" s="83">
        <f>+'avance mensual indicadores 2019'!AA9</f>
        <v>48</v>
      </c>
      <c r="Q11" s="37">
        <f t="shared" si="0"/>
        <v>0.64</v>
      </c>
      <c r="R11" s="17"/>
      <c r="S11" s="23" t="s">
        <v>49</v>
      </c>
    </row>
    <row r="12" spans="1:19" s="18" customFormat="1" ht="76.5">
      <c r="A12" s="25" t="s">
        <v>29</v>
      </c>
      <c r="B12" s="26" t="s">
        <v>30</v>
      </c>
      <c r="C12" s="27" t="s">
        <v>32</v>
      </c>
      <c r="D12" s="28" t="s">
        <v>38</v>
      </c>
      <c r="E12" s="29">
        <f>97829+966846+61000+1074648+326000+1233664</f>
        <v>3759987</v>
      </c>
      <c r="F12" s="29">
        <v>0</v>
      </c>
      <c r="G12" s="29">
        <f>527735.34+403118.05+9184+19356.07+11319</f>
        <v>970712.4599999998</v>
      </c>
      <c r="H12" s="29">
        <f>+G12</f>
        <v>970712.4599999998</v>
      </c>
      <c r="I12" s="29">
        <f>+H12</f>
        <v>970712.4599999998</v>
      </c>
      <c r="J12" s="16" t="s">
        <v>22</v>
      </c>
      <c r="K12" s="88" t="s">
        <v>36</v>
      </c>
      <c r="L12" s="89" t="s">
        <v>26</v>
      </c>
      <c r="M12" s="88" t="str">
        <f>+'[1]9. FID_MIR'!$F$38</f>
        <v>(Sumatoria de cada una de las acciones realizadas en el periodo del componente / número de acciones programadas en el ejercicio del componente) x 100</v>
      </c>
      <c r="N12" s="90">
        <f>SUM(N13:N19)</f>
        <v>1012</v>
      </c>
      <c r="O12" s="90">
        <f>SUM(O13:O19)</f>
        <v>1012</v>
      </c>
      <c r="P12" s="90">
        <f>SUM(P13:P19)</f>
        <v>641</v>
      </c>
      <c r="Q12" s="91">
        <f>+P12/N12</f>
        <v>0.633399209486166</v>
      </c>
      <c r="R12" s="88" t="s">
        <v>81</v>
      </c>
      <c r="S12" s="89" t="s">
        <v>37</v>
      </c>
    </row>
    <row r="13" spans="1:19" ht="68.25" customHeight="1">
      <c r="A13" s="20" t="s">
        <v>20</v>
      </c>
      <c r="B13" s="8" t="s">
        <v>30</v>
      </c>
      <c r="C13" s="9" t="s">
        <v>32</v>
      </c>
      <c r="D13" s="11" t="s">
        <v>33</v>
      </c>
      <c r="E13" s="31"/>
      <c r="F13" s="31"/>
      <c r="G13" s="31"/>
      <c r="H13" s="31"/>
      <c r="I13" s="31"/>
      <c r="J13" s="32"/>
      <c r="K13" s="17" t="str">
        <f>+'[1]7. FID'!$C69</f>
        <v>CONCURSOS</v>
      </c>
      <c r="L13" s="14" t="s">
        <v>25</v>
      </c>
      <c r="M13" s="33" t="s">
        <v>50</v>
      </c>
      <c r="N13" s="80">
        <f>+'[1]8. Semaforos'!$K14</f>
        <v>3</v>
      </c>
      <c r="O13" s="80">
        <v>3</v>
      </c>
      <c r="P13" s="83">
        <f>+'avance mensual indicadores 2019'!AA11</f>
        <v>1</v>
      </c>
      <c r="Q13" s="37">
        <f>+P13/N13</f>
        <v>0.3333333333333333</v>
      </c>
      <c r="R13" s="96"/>
      <c r="S13" s="23" t="s">
        <v>49</v>
      </c>
    </row>
    <row r="14" spans="1:19" ht="63.75">
      <c r="A14" s="20" t="s">
        <v>20</v>
      </c>
      <c r="B14" s="8" t="s">
        <v>30</v>
      </c>
      <c r="C14" s="9" t="s">
        <v>32</v>
      </c>
      <c r="D14" s="11" t="s">
        <v>34</v>
      </c>
      <c r="E14" s="31"/>
      <c r="F14" s="31"/>
      <c r="G14" s="31"/>
      <c r="H14" s="31"/>
      <c r="I14" s="31"/>
      <c r="J14" s="32"/>
      <c r="K14" s="17" t="str">
        <f>+'[1]7. FID'!$C70</f>
        <v>PUBLICACIONES</v>
      </c>
      <c r="L14" s="14" t="s">
        <v>25</v>
      </c>
      <c r="M14" s="33" t="s">
        <v>52</v>
      </c>
      <c r="N14" s="80">
        <f>+'[1]8. Semaforos'!$K15</f>
        <v>2</v>
      </c>
      <c r="O14" s="80">
        <v>2</v>
      </c>
      <c r="P14" s="83">
        <f>+'avance mensual indicadores 2019'!AA12</f>
        <v>0</v>
      </c>
      <c r="Q14" s="37">
        <f aca="true" t="shared" si="1" ref="Q14:Q19">+P14/N14</f>
        <v>0</v>
      </c>
      <c r="R14" s="14"/>
      <c r="S14" s="23" t="s">
        <v>49</v>
      </c>
    </row>
    <row r="15" spans="1:19" ht="63.75">
      <c r="A15" s="20" t="s">
        <v>20</v>
      </c>
      <c r="B15" s="8" t="s">
        <v>30</v>
      </c>
      <c r="C15" s="9" t="s">
        <v>32</v>
      </c>
      <c r="D15" s="11" t="s">
        <v>44</v>
      </c>
      <c r="E15" s="31"/>
      <c r="F15" s="31"/>
      <c r="G15" s="31"/>
      <c r="H15" s="31"/>
      <c r="I15" s="31"/>
      <c r="J15" s="32"/>
      <c r="K15" s="17" t="str">
        <f>+'[1]7. FID'!$C71</f>
        <v>GACETAS</v>
      </c>
      <c r="L15" s="14" t="s">
        <v>25</v>
      </c>
      <c r="M15" s="33" t="s">
        <v>53</v>
      </c>
      <c r="N15" s="80">
        <f>+'[1]8. Semaforos'!$K16</f>
        <v>12</v>
      </c>
      <c r="O15" s="80">
        <v>12</v>
      </c>
      <c r="P15" s="83">
        <f>+'avance mensual indicadores 2019'!AA13</f>
        <v>6</v>
      </c>
      <c r="Q15" s="37">
        <f t="shared" si="1"/>
        <v>0.5</v>
      </c>
      <c r="R15" s="14"/>
      <c r="S15" s="23" t="s">
        <v>49</v>
      </c>
    </row>
    <row r="16" spans="1:19" ht="63.75">
      <c r="A16" s="21" t="s">
        <v>21</v>
      </c>
      <c r="B16" s="8" t="s">
        <v>30</v>
      </c>
      <c r="C16" s="9" t="s">
        <v>32</v>
      </c>
      <c r="D16" s="11" t="s">
        <v>45</v>
      </c>
      <c r="E16" s="35"/>
      <c r="F16" s="35"/>
      <c r="G16" s="35"/>
      <c r="H16" s="35"/>
      <c r="I16" s="35"/>
      <c r="J16" s="36"/>
      <c r="K16" s="17" t="str">
        <f>+'[1]7. FID'!$C72</f>
        <v>ASISTENCIA A ESPACIOS EN MEDIOS MASIVOS DE COMUNICACIÓN</v>
      </c>
      <c r="L16" s="14" t="s">
        <v>25</v>
      </c>
      <c r="M16" s="33" t="s">
        <v>54</v>
      </c>
      <c r="N16" s="80">
        <f>+'[1]8. Semaforos'!$K17</f>
        <v>64</v>
      </c>
      <c r="O16" s="81">
        <v>64</v>
      </c>
      <c r="P16" s="83">
        <f>+'avance mensual indicadores 2019'!AA14</f>
        <v>39</v>
      </c>
      <c r="Q16" s="37">
        <f t="shared" si="1"/>
        <v>0.609375</v>
      </c>
      <c r="R16" s="16"/>
      <c r="S16" s="23" t="s">
        <v>49</v>
      </c>
    </row>
    <row r="17" spans="1:19" ht="62.25" customHeight="1">
      <c r="A17" s="20" t="s">
        <v>21</v>
      </c>
      <c r="B17" s="8" t="s">
        <v>30</v>
      </c>
      <c r="C17" s="9" t="s">
        <v>32</v>
      </c>
      <c r="D17" s="11" t="s">
        <v>46</v>
      </c>
      <c r="E17" s="31"/>
      <c r="F17" s="31"/>
      <c r="G17" s="31"/>
      <c r="H17" s="31"/>
      <c r="I17" s="31"/>
      <c r="J17" s="32"/>
      <c r="K17" s="17" t="str">
        <f>+'[1]7. FID'!$C73</f>
        <v>CURSOS DE CAPÁCITACION</v>
      </c>
      <c r="L17" s="14" t="s">
        <v>25</v>
      </c>
      <c r="M17" s="33" t="s">
        <v>51</v>
      </c>
      <c r="N17" s="80">
        <f>+'[1]8. Semaforos'!$K18</f>
        <v>780</v>
      </c>
      <c r="O17" s="82">
        <v>780</v>
      </c>
      <c r="P17" s="83">
        <f>+'avance mensual indicadores 2019'!AA15</f>
        <v>448</v>
      </c>
      <c r="Q17" s="37">
        <f t="shared" si="1"/>
        <v>0.5743589743589743</v>
      </c>
      <c r="R17" s="14"/>
      <c r="S17" s="23" t="s">
        <v>49</v>
      </c>
    </row>
    <row r="18" spans="1:19" ht="63.75">
      <c r="A18" s="20" t="s">
        <v>21</v>
      </c>
      <c r="B18" s="8" t="s">
        <v>30</v>
      </c>
      <c r="C18" s="9" t="s">
        <v>32</v>
      </c>
      <c r="D18" s="11" t="s">
        <v>47</v>
      </c>
      <c r="E18" s="31"/>
      <c r="F18" s="31"/>
      <c r="G18" s="31"/>
      <c r="H18" s="31"/>
      <c r="I18" s="31"/>
      <c r="J18" s="32"/>
      <c r="K18" s="17" t="str">
        <f>+'[1]7. FID'!$C74</f>
        <v>CONVENIOS</v>
      </c>
      <c r="L18" s="14" t="s">
        <v>25</v>
      </c>
      <c r="M18" s="33" t="s">
        <v>55</v>
      </c>
      <c r="N18" s="80">
        <f>+'[1]8. Semaforos'!$K19</f>
        <v>40</v>
      </c>
      <c r="O18" s="80">
        <v>40</v>
      </c>
      <c r="P18" s="83">
        <f>+'avance mensual indicadores 2019'!AA16</f>
        <v>48</v>
      </c>
      <c r="Q18" s="37">
        <f t="shared" si="1"/>
        <v>1.2</v>
      </c>
      <c r="R18" s="14"/>
      <c r="S18" s="23" t="s">
        <v>49</v>
      </c>
    </row>
    <row r="19" spans="1:19" ht="66.75" customHeight="1">
      <c r="A19" s="20" t="s">
        <v>21</v>
      </c>
      <c r="B19" s="8" t="s">
        <v>30</v>
      </c>
      <c r="C19" s="9" t="s">
        <v>32</v>
      </c>
      <c r="D19" s="11" t="s">
        <v>48</v>
      </c>
      <c r="E19" s="31"/>
      <c r="F19" s="31"/>
      <c r="G19" s="31"/>
      <c r="H19" s="31"/>
      <c r="I19" s="31"/>
      <c r="J19" s="32"/>
      <c r="K19" s="17" t="str">
        <f>+'[1]7. FID'!$C75</f>
        <v>SOLICITUDES DE TRANSPARENCIA</v>
      </c>
      <c r="L19" s="14" t="s">
        <v>25</v>
      </c>
      <c r="M19" s="33" t="s">
        <v>56</v>
      </c>
      <c r="N19" s="80">
        <f>+'[1]8. Semaforos'!$K20</f>
        <v>111</v>
      </c>
      <c r="O19" s="80">
        <v>111</v>
      </c>
      <c r="P19" s="83">
        <f>+'avance mensual indicadores 2019'!AA17</f>
        <v>99</v>
      </c>
      <c r="Q19" s="37">
        <f t="shared" si="1"/>
        <v>0.8918918918918919</v>
      </c>
      <c r="R19" s="14"/>
      <c r="S19" s="23" t="s">
        <v>49</v>
      </c>
    </row>
    <row r="20" spans="2:19" ht="11.25">
      <c r="B20" s="3"/>
      <c r="C20" s="3"/>
      <c r="D20" s="4"/>
      <c r="E20" s="4"/>
      <c r="F20" s="4"/>
      <c r="G20" s="4"/>
      <c r="H20" s="4"/>
      <c r="I20" s="4"/>
      <c r="J20" s="4"/>
      <c r="K20" s="3"/>
      <c r="L20" s="4"/>
      <c r="M20" s="4"/>
      <c r="N20" s="4"/>
      <c r="O20" s="4"/>
      <c r="P20" s="4"/>
      <c r="Q20" s="6"/>
      <c r="R20" s="5"/>
      <c r="S20" s="5"/>
    </row>
    <row r="21" spans="1:19" ht="21.75" customHeight="1">
      <c r="A21" s="115" t="s">
        <v>28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</row>
    <row r="22" ht="11.25">
      <c r="P22" s="104"/>
    </row>
  </sheetData>
  <mergeCells count="17">
    <mergeCell ref="A21:S21"/>
    <mergeCell ref="J2:J3"/>
    <mergeCell ref="K2:K3"/>
    <mergeCell ref="M2:M3"/>
    <mergeCell ref="N2:N3"/>
    <mergeCell ref="A1:S1"/>
    <mergeCell ref="E2:I2"/>
    <mergeCell ref="A2:A3"/>
    <mergeCell ref="B2:B3"/>
    <mergeCell ref="C2:C3"/>
    <mergeCell ref="D2:D3"/>
    <mergeCell ref="S2:S3"/>
    <mergeCell ref="R2:R3"/>
    <mergeCell ref="Q2:Q3"/>
    <mergeCell ref="L2:L3"/>
    <mergeCell ref="O2:O3"/>
    <mergeCell ref="P2:P3"/>
  </mergeCells>
  <hyperlinks>
    <hyperlink ref="S7" r:id="rId1" display="http://www.dhags.org/"/>
    <hyperlink ref="S8:S11" r:id="rId2" display="www.dhags.org"/>
    <hyperlink ref="S13" r:id="rId3" display="http://www.dhags.org/"/>
    <hyperlink ref="S14" r:id="rId4" display="http://www.dhags.org/"/>
    <hyperlink ref="S15" r:id="rId5" display="http://www.dhags.org/"/>
    <hyperlink ref="S16" r:id="rId6" display="http://www.dhags.org/"/>
    <hyperlink ref="S17" r:id="rId7" display="http://www.dhags.org/"/>
    <hyperlink ref="S18" r:id="rId8" display="http://www.dhags.org/"/>
    <hyperlink ref="S19" r:id="rId9" display="http://www.dhags.org/"/>
  </hyperlink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3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2C8EF-7A96-4C6E-A220-EE13E16935EA}">
  <sheetPr>
    <pageSetUpPr fitToPage="1"/>
  </sheetPr>
  <dimension ref="A1:AD19"/>
  <sheetViews>
    <sheetView workbookViewId="0" topLeftCell="J7">
      <selection activeCell="X12" sqref="X12"/>
    </sheetView>
  </sheetViews>
  <sheetFormatPr defaultColWidth="12" defaultRowHeight="11.25"/>
  <cols>
    <col min="1" max="1" width="30" style="0" customWidth="1"/>
    <col min="2" max="2" width="23.16015625" style="0" hidden="1" customWidth="1"/>
    <col min="3" max="3" width="68.66015625" style="0" hidden="1" customWidth="1"/>
    <col min="4" max="5" width="12.16015625" style="0" bestFit="1" customWidth="1"/>
    <col min="6" max="7" width="12.16015625" style="0" customWidth="1"/>
    <col min="8" max="8" width="12.16015625" style="0" bestFit="1" customWidth="1"/>
    <col min="9" max="10" width="12.16015625" style="0" customWidth="1"/>
    <col min="11" max="11" width="12.16015625" style="0" bestFit="1" customWidth="1"/>
    <col min="12" max="13" width="12.16015625" style="0" customWidth="1"/>
    <col min="14" max="14" width="18" style="43" customWidth="1"/>
    <col min="15" max="17" width="12" style="0" customWidth="1"/>
    <col min="18" max="18" width="18" style="43" customWidth="1"/>
    <col min="19" max="21" width="12" style="0" customWidth="1"/>
    <col min="22" max="22" width="18" style="43" customWidth="1"/>
    <col min="23" max="25" width="12" style="0" customWidth="1"/>
    <col min="26" max="26" width="18" style="43" customWidth="1"/>
    <col min="27" max="27" width="13.83203125" style="0" customWidth="1"/>
    <col min="28" max="28" width="14" style="0" customWidth="1"/>
  </cols>
  <sheetData>
    <row r="1" spans="4:28" ht="42.75" customHeight="1" thickBot="1">
      <c r="D1" s="116" t="s">
        <v>60</v>
      </c>
      <c r="E1" s="66" t="s">
        <v>57</v>
      </c>
      <c r="F1" s="120" t="s">
        <v>73</v>
      </c>
      <c r="G1" s="121"/>
      <c r="H1" s="66" t="s">
        <v>58</v>
      </c>
      <c r="I1" s="122" t="s">
        <v>73</v>
      </c>
      <c r="J1" s="123"/>
      <c r="K1" s="66" t="s">
        <v>59</v>
      </c>
      <c r="L1" s="122" t="s">
        <v>73</v>
      </c>
      <c r="M1" s="123"/>
      <c r="N1" s="56" t="s">
        <v>77</v>
      </c>
      <c r="O1" s="93" t="s">
        <v>61</v>
      </c>
      <c r="P1" s="93" t="s">
        <v>64</v>
      </c>
      <c r="Q1" s="93" t="s">
        <v>62</v>
      </c>
      <c r="R1" s="41" t="s">
        <v>63</v>
      </c>
      <c r="S1" s="94" t="s">
        <v>65</v>
      </c>
      <c r="T1" s="94" t="s">
        <v>66</v>
      </c>
      <c r="U1" s="94" t="s">
        <v>68</v>
      </c>
      <c r="V1" s="41" t="s">
        <v>67</v>
      </c>
      <c r="W1" s="95" t="s">
        <v>69</v>
      </c>
      <c r="X1" s="95" t="s">
        <v>70</v>
      </c>
      <c r="Y1" s="95" t="s">
        <v>71</v>
      </c>
      <c r="Z1" s="41" t="s">
        <v>72</v>
      </c>
      <c r="AA1" s="124" t="s">
        <v>73</v>
      </c>
      <c r="AB1" s="125"/>
    </row>
    <row r="2" spans="4:30" ht="40.5" customHeight="1" thickBot="1">
      <c r="D2" s="117"/>
      <c r="E2" s="68"/>
      <c r="F2" s="69" t="s">
        <v>75</v>
      </c>
      <c r="G2" s="70" t="s">
        <v>74</v>
      </c>
      <c r="H2" s="54"/>
      <c r="I2" s="48" t="s">
        <v>75</v>
      </c>
      <c r="J2" s="55" t="s">
        <v>74</v>
      </c>
      <c r="K2" s="54"/>
      <c r="L2" s="48" t="s">
        <v>75</v>
      </c>
      <c r="M2" s="55" t="s">
        <v>74</v>
      </c>
      <c r="N2" s="56"/>
      <c r="O2" s="40"/>
      <c r="P2" s="40"/>
      <c r="Q2" s="40"/>
      <c r="R2" s="41"/>
      <c r="S2" s="40"/>
      <c r="T2" s="40"/>
      <c r="U2" s="40"/>
      <c r="V2" s="41"/>
      <c r="W2" s="40"/>
      <c r="X2" s="40"/>
      <c r="Y2" s="40"/>
      <c r="Z2" s="41"/>
      <c r="AA2" s="47" t="s">
        <v>78</v>
      </c>
      <c r="AB2" s="47" t="s">
        <v>79</v>
      </c>
      <c r="AC2" s="118" t="s">
        <v>76</v>
      </c>
      <c r="AD2" s="119"/>
    </row>
    <row r="3" spans="4:30" ht="30.75" customHeight="1">
      <c r="D3" s="79">
        <f>+D4+D10</f>
        <v>2775</v>
      </c>
      <c r="E3" s="74"/>
      <c r="F3" s="75"/>
      <c r="G3" s="76"/>
      <c r="H3" s="54"/>
      <c r="I3" s="48"/>
      <c r="J3" s="55"/>
      <c r="K3" s="54"/>
      <c r="L3" s="48"/>
      <c r="M3" s="55"/>
      <c r="N3" s="98">
        <f>+N4+N10</f>
        <v>895</v>
      </c>
      <c r="O3" s="40"/>
      <c r="P3" s="40"/>
      <c r="Q3" s="40"/>
      <c r="R3" s="98">
        <f>+R4+R10</f>
        <v>799</v>
      </c>
      <c r="S3" s="40"/>
      <c r="T3" s="40"/>
      <c r="U3" s="40"/>
      <c r="V3" s="92">
        <f>+V4+V10</f>
        <v>0</v>
      </c>
      <c r="W3" s="40"/>
      <c r="X3" s="40"/>
      <c r="Y3" s="40"/>
      <c r="Z3" s="92">
        <f>+Z4+Z10</f>
        <v>0</v>
      </c>
      <c r="AA3" s="102">
        <f>+N3+R3+V3+Z3</f>
        <v>1694</v>
      </c>
      <c r="AB3" s="103">
        <f>+AA3/D3</f>
        <v>0.6104504504504504</v>
      </c>
      <c r="AC3" s="77"/>
      <c r="AD3" s="78"/>
    </row>
    <row r="4" spans="1:30" ht="66.75" customHeight="1">
      <c r="A4" s="24" t="s">
        <v>35</v>
      </c>
      <c r="B4" s="16" t="s">
        <v>26</v>
      </c>
      <c r="C4" s="24" t="str">
        <f>+'[1]9. FID_MIR'!$F$37</f>
        <v>(Sumatoria de cada una de las acciones realizadas en el periodo del componente / número de acciones programadas en el ejercicio del componente) x 100</v>
      </c>
      <c r="D4" s="65">
        <f>SUM(D5:D9)</f>
        <v>1763</v>
      </c>
      <c r="E4" s="67">
        <f>SUM(E5:E9)</f>
        <v>124</v>
      </c>
      <c r="F4" s="46">
        <f aca="true" t="shared" si="0" ref="F4:G4">SUM(F5:F9)</f>
        <v>0</v>
      </c>
      <c r="G4" s="52">
        <f t="shared" si="0"/>
        <v>0</v>
      </c>
      <c r="H4" s="51">
        <f aca="true" t="shared" si="1" ref="H4:K4">SUM(H5:H9)</f>
        <v>205</v>
      </c>
      <c r="I4" s="44"/>
      <c r="J4" s="53"/>
      <c r="K4" s="51">
        <f t="shared" si="1"/>
        <v>203</v>
      </c>
      <c r="L4" s="44"/>
      <c r="M4" s="53"/>
      <c r="N4" s="57">
        <f>+E4+H4+K4</f>
        <v>532</v>
      </c>
      <c r="O4" s="44">
        <f>SUM(O5:O9)</f>
        <v>195</v>
      </c>
      <c r="P4" s="44">
        <f aca="true" t="shared" si="2" ref="P4:Q4">SUM(P5:P9)</f>
        <v>166</v>
      </c>
      <c r="Q4" s="44">
        <f t="shared" si="2"/>
        <v>160</v>
      </c>
      <c r="R4" s="45">
        <f>+O4+P4+Q4</f>
        <v>521</v>
      </c>
      <c r="S4" s="44">
        <f>SUM(S5:S9)</f>
        <v>0</v>
      </c>
      <c r="T4" s="44">
        <f aca="true" t="shared" si="3" ref="T4:U4">SUM(T5:T9)</f>
        <v>0</v>
      </c>
      <c r="U4" s="44">
        <f t="shared" si="3"/>
        <v>0</v>
      </c>
      <c r="V4" s="45">
        <f>+S4+T4+U4</f>
        <v>0</v>
      </c>
      <c r="W4" s="44">
        <f>SUM(W5:W9)</f>
        <v>0</v>
      </c>
      <c r="X4" s="44">
        <f aca="true" t="shared" si="4" ref="X4:Y4">SUM(X5:X9)</f>
        <v>0</v>
      </c>
      <c r="Y4" s="44">
        <f t="shared" si="4"/>
        <v>0</v>
      </c>
      <c r="Z4" s="45">
        <f>+W4+X4+Y4</f>
        <v>0</v>
      </c>
      <c r="AA4" s="101">
        <f>+N4+R4+V4+Z4</f>
        <v>1053</v>
      </c>
      <c r="AB4" s="100">
        <f>+AA4/D4</f>
        <v>0.5972773681225184</v>
      </c>
      <c r="AC4" s="72">
        <f>SUM(AC5:AC9)</f>
        <v>0</v>
      </c>
      <c r="AD4" s="72">
        <f>SUM(AD5:AD9)</f>
        <v>0</v>
      </c>
    </row>
    <row r="5" spans="1:30" ht="30.75" customHeight="1">
      <c r="A5" s="17" t="str">
        <f>+'INDICADORES AGS 2019'!K7</f>
        <v>ASESORIAS</v>
      </c>
      <c r="B5" s="14" t="s">
        <v>25</v>
      </c>
      <c r="C5" s="22" t="str">
        <f>+'INDICADORES AGS 2019'!M7</f>
        <v>(Sumatoria de las asesorias emitidas en el periodo / meta anual asignada)*100</v>
      </c>
      <c r="D5" s="50">
        <f>+'INDICADORES AGS 2019'!O7</f>
        <v>907</v>
      </c>
      <c r="E5" s="61">
        <v>63</v>
      </c>
      <c r="F5" s="59"/>
      <c r="G5" s="60"/>
      <c r="H5" s="61">
        <v>144</v>
      </c>
      <c r="I5" s="59"/>
      <c r="J5" s="60"/>
      <c r="K5" s="61">
        <v>125</v>
      </c>
      <c r="L5" s="59"/>
      <c r="M5" s="60"/>
      <c r="N5" s="58">
        <f>+E5+H5+K5</f>
        <v>332</v>
      </c>
      <c r="O5" s="22">
        <v>122</v>
      </c>
      <c r="P5" s="22">
        <v>91</v>
      </c>
      <c r="Q5" s="22">
        <v>103</v>
      </c>
      <c r="R5" s="97">
        <f>+O5+P5+Q5</f>
        <v>316</v>
      </c>
      <c r="S5" s="22"/>
      <c r="T5" s="22"/>
      <c r="U5" s="22"/>
      <c r="V5" s="42">
        <f>+S5+T5+U5</f>
        <v>0</v>
      </c>
      <c r="W5" s="22"/>
      <c r="X5" s="22"/>
      <c r="Y5" s="22"/>
      <c r="Z5" s="42">
        <f>+W5+X5+Y5</f>
        <v>0</v>
      </c>
      <c r="AA5" s="30">
        <f>+N5+R5+V5+Z5</f>
        <v>648</v>
      </c>
      <c r="AB5" s="37">
        <f aca="true" t="shared" si="5" ref="AB5:AB17">+AA5/D5</f>
        <v>0.7144432194046306</v>
      </c>
      <c r="AC5" s="73">
        <f>+F5+I5+L5</f>
        <v>0</v>
      </c>
      <c r="AD5" s="73">
        <f>+G5+J5+M5</f>
        <v>0</v>
      </c>
    </row>
    <row r="6" spans="1:30" ht="25.5">
      <c r="A6" s="17" t="str">
        <f>+'INDICADORES AGS 2019'!K8</f>
        <v>GESTIONES</v>
      </c>
      <c r="B6" s="14" t="s">
        <v>25</v>
      </c>
      <c r="C6" s="22" t="str">
        <f>+'INDICADORES AGS 2019'!M8</f>
        <v>(Sumatoria de las gestiones emitidas en el periodo / meta anual asignada)*100</v>
      </c>
      <c r="D6" s="50">
        <f>+'INDICADORES AGS 2019'!O8</f>
        <v>104</v>
      </c>
      <c r="E6" s="61">
        <v>9</v>
      </c>
      <c r="F6" s="59"/>
      <c r="G6" s="60"/>
      <c r="H6" s="61">
        <v>13</v>
      </c>
      <c r="I6" s="59"/>
      <c r="J6" s="60"/>
      <c r="K6" s="61">
        <v>16</v>
      </c>
      <c r="L6" s="59"/>
      <c r="M6" s="60"/>
      <c r="N6" s="58">
        <f aca="true" t="shared" si="6" ref="N6:N9">+E6+H6+K6</f>
        <v>38</v>
      </c>
      <c r="O6" s="22">
        <v>7</v>
      </c>
      <c r="P6" s="22">
        <v>12</v>
      </c>
      <c r="Q6" s="22">
        <v>4</v>
      </c>
      <c r="R6" s="97">
        <f aca="true" t="shared" si="7" ref="R6:R9">+O6+P6+Q6</f>
        <v>23</v>
      </c>
      <c r="S6" s="22"/>
      <c r="T6" s="22"/>
      <c r="U6" s="22"/>
      <c r="V6" s="42">
        <f aca="true" t="shared" si="8" ref="V6:V9">+S6+T6+U6</f>
        <v>0</v>
      </c>
      <c r="W6" s="22"/>
      <c r="X6" s="22"/>
      <c r="Y6" s="22"/>
      <c r="Z6" s="42">
        <f aca="true" t="shared" si="9" ref="Z6:Z9">+W6+X6+Y6</f>
        <v>0</v>
      </c>
      <c r="AA6" s="30">
        <f aca="true" t="shared" si="10" ref="AA6:AA9">+N6+R6+V6+Z6</f>
        <v>61</v>
      </c>
      <c r="AB6" s="37">
        <f t="shared" si="5"/>
        <v>0.5865384615384616</v>
      </c>
      <c r="AC6" s="73">
        <f aca="true" t="shared" si="11" ref="AC6:AC9">+F6+I6+L6</f>
        <v>0</v>
      </c>
      <c r="AD6" s="73">
        <f aca="true" t="shared" si="12" ref="AD6:AD9">+G6+J6+M6</f>
        <v>0</v>
      </c>
    </row>
    <row r="7" spans="1:30" ht="25.5">
      <c r="A7" s="17" t="str">
        <f>+'INDICADORES AGS 2019'!K9</f>
        <v>QUEJAS</v>
      </c>
      <c r="B7" s="14" t="s">
        <v>25</v>
      </c>
      <c r="C7" s="22" t="str">
        <f>+'INDICADORES AGS 2019'!M9</f>
        <v>(Sumatoria de las quejas emitidas en el periodo / meta anual asignada)*100</v>
      </c>
      <c r="D7" s="50">
        <f>+'INDICADORES AGS 2019'!O9</f>
        <v>387</v>
      </c>
      <c r="E7" s="61">
        <v>36</v>
      </c>
      <c r="F7" s="59"/>
      <c r="G7" s="60"/>
      <c r="H7" s="61">
        <v>27</v>
      </c>
      <c r="I7" s="59"/>
      <c r="J7" s="60"/>
      <c r="K7" s="61">
        <v>34</v>
      </c>
      <c r="L7" s="59"/>
      <c r="M7" s="60"/>
      <c r="N7" s="58">
        <f t="shared" si="6"/>
        <v>97</v>
      </c>
      <c r="O7" s="22">
        <v>46</v>
      </c>
      <c r="P7" s="22">
        <v>42</v>
      </c>
      <c r="Q7" s="22">
        <v>22</v>
      </c>
      <c r="R7" s="97">
        <f t="shared" si="7"/>
        <v>110</v>
      </c>
      <c r="S7" s="22"/>
      <c r="T7" s="22"/>
      <c r="U7" s="22"/>
      <c r="V7" s="42">
        <f t="shared" si="8"/>
        <v>0</v>
      </c>
      <c r="W7" s="22"/>
      <c r="X7" s="22"/>
      <c r="Y7" s="22"/>
      <c r="Z7" s="42">
        <f t="shared" si="9"/>
        <v>0</v>
      </c>
      <c r="AA7" s="30">
        <f t="shared" si="10"/>
        <v>207</v>
      </c>
      <c r="AB7" s="37">
        <f t="shared" si="5"/>
        <v>0.5348837209302325</v>
      </c>
      <c r="AC7" s="73">
        <f t="shared" si="11"/>
        <v>0</v>
      </c>
      <c r="AD7" s="73">
        <f t="shared" si="12"/>
        <v>0</v>
      </c>
    </row>
    <row r="8" spans="1:30" ht="25.5">
      <c r="A8" s="17" t="str">
        <f>+'INDICADORES AGS 2019'!K10</f>
        <v>RESOLUCIONES</v>
      </c>
      <c r="B8" s="14" t="s">
        <v>25</v>
      </c>
      <c r="C8" s="22" t="str">
        <f>+'INDICADORES AGS 2019'!M10</f>
        <v>(Sumatoria de las resoluciones emitidas en el periodo / meta anual asignada)*100</v>
      </c>
      <c r="D8" s="50">
        <f>+'INDICADORES AGS 2019'!O10</f>
        <v>290</v>
      </c>
      <c r="E8" s="61">
        <v>12</v>
      </c>
      <c r="F8" s="59"/>
      <c r="G8" s="60"/>
      <c r="H8" s="61">
        <v>13</v>
      </c>
      <c r="I8" s="59"/>
      <c r="J8" s="60"/>
      <c r="K8" s="61">
        <v>16</v>
      </c>
      <c r="L8" s="59"/>
      <c r="M8" s="60"/>
      <c r="N8" s="58">
        <f t="shared" si="6"/>
        <v>41</v>
      </c>
      <c r="O8" s="22">
        <v>12</v>
      </c>
      <c r="P8" s="22">
        <v>11</v>
      </c>
      <c r="Q8" s="22">
        <v>25</v>
      </c>
      <c r="R8" s="97">
        <f t="shared" si="7"/>
        <v>48</v>
      </c>
      <c r="S8" s="22"/>
      <c r="T8" s="22"/>
      <c r="U8" s="22"/>
      <c r="V8" s="42">
        <f t="shared" si="8"/>
        <v>0</v>
      </c>
      <c r="W8" s="22"/>
      <c r="X8" s="22"/>
      <c r="Y8" s="22"/>
      <c r="Z8" s="42">
        <f t="shared" si="9"/>
        <v>0</v>
      </c>
      <c r="AA8" s="34">
        <f t="shared" si="10"/>
        <v>89</v>
      </c>
      <c r="AB8" s="37">
        <f t="shared" si="5"/>
        <v>0.30689655172413793</v>
      </c>
      <c r="AC8" s="73">
        <f t="shared" si="11"/>
        <v>0</v>
      </c>
      <c r="AD8" s="73">
        <f t="shared" si="12"/>
        <v>0</v>
      </c>
    </row>
    <row r="9" spans="1:30" ht="25.5">
      <c r="A9" s="17" t="str">
        <f>+'INDICADORES AGS 2019'!K11</f>
        <v>VISITAS</v>
      </c>
      <c r="B9" s="14" t="s">
        <v>25</v>
      </c>
      <c r="C9" s="22" t="str">
        <f>+'INDICADORES AGS 2019'!M11</f>
        <v>(Sumatoria de las visitas emitidas en el periodo / meta anual asignada)*100</v>
      </c>
      <c r="D9" s="50">
        <f>+'INDICADORES AGS 2019'!O11</f>
        <v>75</v>
      </c>
      <c r="E9" s="61">
        <v>4</v>
      </c>
      <c r="F9" s="59"/>
      <c r="G9" s="60"/>
      <c r="H9" s="61">
        <v>8</v>
      </c>
      <c r="I9" s="59"/>
      <c r="J9" s="60"/>
      <c r="K9" s="61">
        <v>12</v>
      </c>
      <c r="L9" s="59"/>
      <c r="M9" s="60"/>
      <c r="N9" s="58">
        <f t="shared" si="6"/>
        <v>24</v>
      </c>
      <c r="O9" s="22">
        <v>8</v>
      </c>
      <c r="P9" s="22">
        <v>10</v>
      </c>
      <c r="Q9" s="22">
        <v>6</v>
      </c>
      <c r="R9" s="97">
        <f t="shared" si="7"/>
        <v>24</v>
      </c>
      <c r="S9" s="22"/>
      <c r="T9" s="22"/>
      <c r="U9" s="22"/>
      <c r="V9" s="42">
        <f t="shared" si="8"/>
        <v>0</v>
      </c>
      <c r="W9" s="22"/>
      <c r="X9" s="22"/>
      <c r="Y9" s="22"/>
      <c r="Z9" s="42">
        <f t="shared" si="9"/>
        <v>0</v>
      </c>
      <c r="AA9" s="30">
        <f t="shared" si="10"/>
        <v>48</v>
      </c>
      <c r="AB9" s="37">
        <f t="shared" si="5"/>
        <v>0.64</v>
      </c>
      <c r="AC9" s="73">
        <f t="shared" si="11"/>
        <v>0</v>
      </c>
      <c r="AD9" s="73">
        <f t="shared" si="12"/>
        <v>0</v>
      </c>
    </row>
    <row r="10" spans="1:30" ht="71.25" customHeight="1">
      <c r="A10" s="24" t="s">
        <v>36</v>
      </c>
      <c r="B10" s="16" t="s">
        <v>26</v>
      </c>
      <c r="C10" s="24" t="str">
        <f>+'[1]9. FID_MIR'!$F$38</f>
        <v>(Sumatoria de cada una de las acciones realizadas en el periodo del componente / número de acciones programadas en el ejercicio del componente) x 100</v>
      </c>
      <c r="D10" s="49">
        <f>SUM(D11:D17)</f>
        <v>1012</v>
      </c>
      <c r="E10" s="51">
        <f>SUM(E11:E17)</f>
        <v>42</v>
      </c>
      <c r="F10" s="44">
        <f>SUM(F11:F17)</f>
        <v>0</v>
      </c>
      <c r="G10" s="44">
        <f>SUM(G11:G17)</f>
        <v>0</v>
      </c>
      <c r="H10" s="51">
        <f aca="true" t="shared" si="13" ref="H10:L10">SUM(H11:H17)</f>
        <v>187</v>
      </c>
      <c r="I10" s="44">
        <f>SUM(I11:I17)</f>
        <v>0</v>
      </c>
      <c r="J10" s="44">
        <f>SUM(J11:J17)</f>
        <v>0</v>
      </c>
      <c r="K10" s="51">
        <f t="shared" si="13"/>
        <v>134</v>
      </c>
      <c r="L10" s="51">
        <f t="shared" si="13"/>
        <v>0</v>
      </c>
      <c r="M10" s="53"/>
      <c r="N10" s="57">
        <f>+E10+H10+K10</f>
        <v>363</v>
      </c>
      <c r="O10" s="44">
        <f>SUM(O11:O17)</f>
        <v>98</v>
      </c>
      <c r="P10" s="44">
        <f aca="true" t="shared" si="14" ref="P10:Q10">SUM(P11:P17)</f>
        <v>134</v>
      </c>
      <c r="Q10" s="44">
        <f t="shared" si="14"/>
        <v>46</v>
      </c>
      <c r="R10" s="45">
        <f>+O10+P10+Q10</f>
        <v>278</v>
      </c>
      <c r="S10" s="44">
        <f>SUM(S11:S17)</f>
        <v>0</v>
      </c>
      <c r="T10" s="44">
        <f aca="true" t="shared" si="15" ref="T10:U10">SUM(T11:T17)</f>
        <v>0</v>
      </c>
      <c r="U10" s="44">
        <f t="shared" si="15"/>
        <v>0</v>
      </c>
      <c r="V10" s="45">
        <f>+S10+T10+U10</f>
        <v>0</v>
      </c>
      <c r="W10" s="44">
        <f>SUM(W11:W17)</f>
        <v>0</v>
      </c>
      <c r="X10" s="44">
        <f aca="true" t="shared" si="16" ref="X10:Y10">SUM(X11:X17)</f>
        <v>0</v>
      </c>
      <c r="Y10" s="44">
        <f t="shared" si="16"/>
        <v>0</v>
      </c>
      <c r="Z10" s="45">
        <f>+W10+X10+Y10</f>
        <v>0</v>
      </c>
      <c r="AA10" s="99">
        <f>+N10+R10+V10+Z10</f>
        <v>641</v>
      </c>
      <c r="AB10" s="100">
        <f>+AA10/D10</f>
        <v>0.633399209486166</v>
      </c>
      <c r="AC10" s="73">
        <f aca="true" t="shared" si="17" ref="AC10:AC17">+F10+I10+L10</f>
        <v>0</v>
      </c>
      <c r="AD10" s="73">
        <f aca="true" t="shared" si="18" ref="AD10:AD17">+G10+J10+M10</f>
        <v>0</v>
      </c>
    </row>
    <row r="11" spans="1:30" ht="28.5" customHeight="1">
      <c r="A11" s="17" t="str">
        <f>+'INDICADORES AGS 2019'!K13</f>
        <v>CONCURSOS</v>
      </c>
      <c r="B11" s="14" t="s">
        <v>25</v>
      </c>
      <c r="C11" s="33" t="str">
        <f>+'INDICADORES AGS 2019'!M13</f>
        <v>(Concursos de de promoción y fomento realizados en el periodo / concursos de promoción y fomento programados) x 100</v>
      </c>
      <c r="D11" s="50">
        <f>+'INDICADORES AGS 2019'!N13</f>
        <v>3</v>
      </c>
      <c r="E11" s="61">
        <v>0</v>
      </c>
      <c r="F11" s="59"/>
      <c r="G11" s="60"/>
      <c r="H11" s="61">
        <v>0</v>
      </c>
      <c r="I11" s="59"/>
      <c r="J11" s="60"/>
      <c r="K11" s="61">
        <v>0</v>
      </c>
      <c r="L11" s="59"/>
      <c r="M11" s="60"/>
      <c r="N11" s="58">
        <f>+E11+H11+K11</f>
        <v>0</v>
      </c>
      <c r="O11" s="22">
        <v>1</v>
      </c>
      <c r="P11" s="22">
        <v>0</v>
      </c>
      <c r="Q11" s="22">
        <v>0</v>
      </c>
      <c r="R11" s="97">
        <f>+O11+P11+Q11</f>
        <v>1</v>
      </c>
      <c r="S11" s="22"/>
      <c r="T11" s="22"/>
      <c r="U11" s="22"/>
      <c r="V11" s="42">
        <f>+S11+T11+U11</f>
        <v>0</v>
      </c>
      <c r="W11" s="22"/>
      <c r="X11" s="22"/>
      <c r="Y11" s="22"/>
      <c r="Z11" s="42">
        <f>+W11+X11+Y11</f>
        <v>0</v>
      </c>
      <c r="AA11" s="34">
        <f>+N11+R11+V11+Z11</f>
        <v>1</v>
      </c>
      <c r="AB11" s="37">
        <f t="shared" si="5"/>
        <v>0.3333333333333333</v>
      </c>
      <c r="AC11" s="73">
        <f t="shared" si="17"/>
        <v>0</v>
      </c>
      <c r="AD11" s="73">
        <f t="shared" si="18"/>
        <v>0</v>
      </c>
    </row>
    <row r="12" spans="1:30" ht="28.5" customHeight="1">
      <c r="A12" s="17" t="str">
        <f>+'INDICADORES AGS 2019'!K14</f>
        <v>PUBLICACIONES</v>
      </c>
      <c r="B12" s="14" t="s">
        <v>25</v>
      </c>
      <c r="C12" s="33" t="str">
        <f>+'INDICADORES AGS 2019'!M14</f>
        <v xml:space="preserve">(Publicaciones realizadas en el periodo / publicaciones programadas en el ejercicio) x 100 </v>
      </c>
      <c r="D12" s="50">
        <f>+'INDICADORES AGS 2019'!N14</f>
        <v>2</v>
      </c>
      <c r="E12" s="61">
        <v>0</v>
      </c>
      <c r="F12" s="59"/>
      <c r="G12" s="60"/>
      <c r="H12" s="61">
        <v>0</v>
      </c>
      <c r="I12" s="59"/>
      <c r="J12" s="60"/>
      <c r="K12" s="61">
        <v>0</v>
      </c>
      <c r="L12" s="59"/>
      <c r="M12" s="60"/>
      <c r="N12" s="58">
        <f aca="true" t="shared" si="19" ref="N12:N17">+E12+H12+K12</f>
        <v>0</v>
      </c>
      <c r="O12" s="22">
        <v>0</v>
      </c>
      <c r="P12" s="22">
        <v>0</v>
      </c>
      <c r="Q12" s="22">
        <v>0</v>
      </c>
      <c r="R12" s="97">
        <f aca="true" t="shared" si="20" ref="R12:R17">+O12+P12+Q12</f>
        <v>0</v>
      </c>
      <c r="S12" s="22"/>
      <c r="T12" s="22"/>
      <c r="U12" s="22"/>
      <c r="V12" s="42">
        <f aca="true" t="shared" si="21" ref="V12:V17">+S12+T12+U12</f>
        <v>0</v>
      </c>
      <c r="W12" s="22"/>
      <c r="X12" s="22"/>
      <c r="Y12" s="22"/>
      <c r="Z12" s="42">
        <f aca="true" t="shared" si="22" ref="Z12:Z17">+W12+X12+Y12</f>
        <v>0</v>
      </c>
      <c r="AA12" s="34">
        <f aca="true" t="shared" si="23" ref="AA12:AA17">+N12+R12+V12+Z12</f>
        <v>0</v>
      </c>
      <c r="AB12" s="37">
        <f t="shared" si="5"/>
        <v>0</v>
      </c>
      <c r="AC12" s="73">
        <f t="shared" si="17"/>
        <v>0</v>
      </c>
      <c r="AD12" s="73">
        <f t="shared" si="18"/>
        <v>0</v>
      </c>
    </row>
    <row r="13" spans="1:30" ht="27" customHeight="1">
      <c r="A13" s="17" t="str">
        <f>+'INDICADORES AGS 2019'!K15</f>
        <v>GACETAS</v>
      </c>
      <c r="B13" s="14" t="s">
        <v>25</v>
      </c>
      <c r="C13" s="33" t="str">
        <f>+'INDICADORES AGS 2019'!M15</f>
        <v xml:space="preserve">(Gacetas realizadas en el periodo / gacetas programadas en el ejercicio) x 100 </v>
      </c>
      <c r="D13" s="50">
        <f>+'INDICADORES AGS 2019'!N15</f>
        <v>12</v>
      </c>
      <c r="E13" s="61">
        <v>1</v>
      </c>
      <c r="F13" s="59"/>
      <c r="G13" s="60"/>
      <c r="H13" s="61">
        <v>1</v>
      </c>
      <c r="I13" s="59"/>
      <c r="J13" s="60"/>
      <c r="K13" s="61">
        <v>1</v>
      </c>
      <c r="L13" s="59"/>
      <c r="M13" s="60"/>
      <c r="N13" s="58">
        <f t="shared" si="19"/>
        <v>3</v>
      </c>
      <c r="O13" s="22">
        <v>1</v>
      </c>
      <c r="P13" s="22">
        <v>1</v>
      </c>
      <c r="Q13" s="22">
        <v>1</v>
      </c>
      <c r="R13" s="97">
        <f t="shared" si="20"/>
        <v>3</v>
      </c>
      <c r="S13" s="22"/>
      <c r="T13" s="22"/>
      <c r="U13" s="22"/>
      <c r="V13" s="42">
        <f t="shared" si="21"/>
        <v>0</v>
      </c>
      <c r="W13" s="22"/>
      <c r="X13" s="22"/>
      <c r="Y13" s="22"/>
      <c r="Z13" s="42">
        <f t="shared" si="22"/>
        <v>0</v>
      </c>
      <c r="AA13" s="34">
        <f t="shared" si="23"/>
        <v>6</v>
      </c>
      <c r="AB13" s="37">
        <f t="shared" si="5"/>
        <v>0.5</v>
      </c>
      <c r="AC13" s="73">
        <f t="shared" si="17"/>
        <v>0</v>
      </c>
      <c r="AD13" s="73">
        <f t="shared" si="18"/>
        <v>0</v>
      </c>
    </row>
    <row r="14" spans="1:30" ht="45.75" customHeight="1">
      <c r="A14" s="17" t="str">
        <f>+'INDICADORES AGS 2019'!K16</f>
        <v>ASISTENCIA A ESPACIOS EN MEDIOS MASIVOS DE COMUNICACIÓN</v>
      </c>
      <c r="B14" s="14" t="s">
        <v>25</v>
      </c>
      <c r="C14" s="33" t="str">
        <f>+'INDICADORES AGS 2019'!M16</f>
        <v xml:space="preserve">(Número de programas participados en el periodo /  programadas programados a participar en el ejercicio) x 100 </v>
      </c>
      <c r="D14" s="50">
        <f>+'INDICADORES AGS 2019'!N16</f>
        <v>64</v>
      </c>
      <c r="E14" s="61">
        <v>5</v>
      </c>
      <c r="F14" s="59"/>
      <c r="G14" s="60"/>
      <c r="H14" s="61">
        <v>4</v>
      </c>
      <c r="I14" s="59"/>
      <c r="J14" s="60"/>
      <c r="K14" s="61">
        <v>6</v>
      </c>
      <c r="L14" s="59"/>
      <c r="M14" s="60"/>
      <c r="N14" s="58">
        <f t="shared" si="19"/>
        <v>15</v>
      </c>
      <c r="O14" s="22">
        <v>5</v>
      </c>
      <c r="P14" s="22">
        <v>13</v>
      </c>
      <c r="Q14" s="22">
        <v>6</v>
      </c>
      <c r="R14" s="97">
        <f t="shared" si="20"/>
        <v>24</v>
      </c>
      <c r="S14" s="22"/>
      <c r="T14" s="22"/>
      <c r="U14" s="22"/>
      <c r="V14" s="42">
        <f t="shared" si="21"/>
        <v>0</v>
      </c>
      <c r="W14" s="22"/>
      <c r="X14" s="22"/>
      <c r="Y14" s="22"/>
      <c r="Z14" s="42">
        <f t="shared" si="22"/>
        <v>0</v>
      </c>
      <c r="AA14" s="34">
        <f t="shared" si="23"/>
        <v>39</v>
      </c>
      <c r="AB14" s="37">
        <f t="shared" si="5"/>
        <v>0.609375</v>
      </c>
      <c r="AC14" s="73">
        <f t="shared" si="17"/>
        <v>0</v>
      </c>
      <c r="AD14" s="73">
        <f t="shared" si="18"/>
        <v>0</v>
      </c>
    </row>
    <row r="15" spans="1:30" ht="33" customHeight="1">
      <c r="A15" s="17" t="str">
        <f>+'INDICADORES AGS 2019'!K17</f>
        <v>CURSOS DE CAPÁCITACION</v>
      </c>
      <c r="B15" s="14" t="s">
        <v>25</v>
      </c>
      <c r="C15" s="33" t="str">
        <f>+'INDICADORES AGS 2019'!M17</f>
        <v xml:space="preserve">(Cursos, platicas,  realizados en el periodo / cursos, platicas, programados en el ejrcicio) x 100 </v>
      </c>
      <c r="D15" s="50">
        <f>+'INDICADORES AGS 2019'!N17</f>
        <v>780</v>
      </c>
      <c r="E15" s="61">
        <v>29</v>
      </c>
      <c r="F15" s="59"/>
      <c r="G15" s="60"/>
      <c r="H15" s="61">
        <v>160</v>
      </c>
      <c r="I15" s="59"/>
      <c r="J15" s="60"/>
      <c r="K15" s="61">
        <v>100</v>
      </c>
      <c r="L15" s="59"/>
      <c r="M15" s="60"/>
      <c r="N15" s="58">
        <f t="shared" si="19"/>
        <v>289</v>
      </c>
      <c r="O15" s="22">
        <v>67</v>
      </c>
      <c r="P15" s="22">
        <v>56</v>
      </c>
      <c r="Q15" s="22">
        <v>36</v>
      </c>
      <c r="R15" s="97">
        <f t="shared" si="20"/>
        <v>159</v>
      </c>
      <c r="S15" s="22"/>
      <c r="T15" s="22"/>
      <c r="U15" s="22"/>
      <c r="V15" s="42">
        <f t="shared" si="21"/>
        <v>0</v>
      </c>
      <c r="W15" s="22"/>
      <c r="X15" s="22">
        <v>0</v>
      </c>
      <c r="Y15" s="22"/>
      <c r="Z15" s="42">
        <f t="shared" si="22"/>
        <v>0</v>
      </c>
      <c r="AA15" s="34">
        <f t="shared" si="23"/>
        <v>448</v>
      </c>
      <c r="AB15" s="37">
        <f t="shared" si="5"/>
        <v>0.5743589743589743</v>
      </c>
      <c r="AC15" s="73">
        <f t="shared" si="17"/>
        <v>0</v>
      </c>
      <c r="AD15" s="73">
        <f t="shared" si="18"/>
        <v>0</v>
      </c>
    </row>
    <row r="16" spans="1:30" ht="33.75" customHeight="1">
      <c r="A16" s="17" t="str">
        <f>+'INDICADORES AGS 2019'!K18</f>
        <v>CONVENIOS</v>
      </c>
      <c r="B16" s="14" t="s">
        <v>25</v>
      </c>
      <c r="C16" s="33" t="str">
        <f>+'INDICADORES AGS 2019'!M18</f>
        <v xml:space="preserve">(Convenios firmados en el periodo / convenios programados en el ejercicio) x 100 </v>
      </c>
      <c r="D16" s="50">
        <f>+'INDICADORES AGS 2019'!N18</f>
        <v>40</v>
      </c>
      <c r="E16" s="61">
        <v>0</v>
      </c>
      <c r="F16" s="59"/>
      <c r="G16" s="60"/>
      <c r="H16" s="61">
        <v>0</v>
      </c>
      <c r="I16" s="59"/>
      <c r="J16" s="60"/>
      <c r="K16" s="61">
        <v>0</v>
      </c>
      <c r="L16" s="59"/>
      <c r="M16" s="60"/>
      <c r="N16" s="58">
        <f t="shared" si="19"/>
        <v>0</v>
      </c>
      <c r="O16" s="22">
        <v>0</v>
      </c>
      <c r="P16" s="22">
        <v>48</v>
      </c>
      <c r="Q16" s="22">
        <v>0</v>
      </c>
      <c r="R16" s="97">
        <f t="shared" si="20"/>
        <v>48</v>
      </c>
      <c r="S16" s="22"/>
      <c r="T16" s="22"/>
      <c r="U16" s="22"/>
      <c r="V16" s="42">
        <f t="shared" si="21"/>
        <v>0</v>
      </c>
      <c r="W16" s="22"/>
      <c r="X16" s="22"/>
      <c r="Y16" s="22"/>
      <c r="Z16" s="42">
        <f t="shared" si="22"/>
        <v>0</v>
      </c>
      <c r="AA16" s="34">
        <f t="shared" si="23"/>
        <v>48</v>
      </c>
      <c r="AB16" s="37">
        <f t="shared" si="5"/>
        <v>1.2</v>
      </c>
      <c r="AC16" s="73">
        <f t="shared" si="17"/>
        <v>0</v>
      </c>
      <c r="AD16" s="73">
        <f t="shared" si="18"/>
        <v>0</v>
      </c>
    </row>
    <row r="17" spans="1:30" ht="33" customHeight="1" thickBot="1">
      <c r="A17" s="17" t="str">
        <f>+'INDICADORES AGS 2019'!K19</f>
        <v>SOLICITUDES DE TRANSPARENCIA</v>
      </c>
      <c r="B17" s="14" t="s">
        <v>25</v>
      </c>
      <c r="C17" s="33" t="str">
        <f>+'INDICADORES AGS 2019'!M19</f>
        <v xml:space="preserve">(Solicitudes de transparencia respondidas en el periodo /respuesta a solicitudes de transparencia programadas en el ejercicio) x 100 </v>
      </c>
      <c r="D17" s="50">
        <f>+'INDICADORES AGS 2019'!N19</f>
        <v>111</v>
      </c>
      <c r="E17" s="62">
        <v>7</v>
      </c>
      <c r="F17" s="63"/>
      <c r="G17" s="64"/>
      <c r="H17" s="62">
        <v>22</v>
      </c>
      <c r="I17" s="63"/>
      <c r="J17" s="64"/>
      <c r="K17" s="62">
        <v>27</v>
      </c>
      <c r="L17" s="63"/>
      <c r="M17" s="64"/>
      <c r="N17" s="58">
        <f t="shared" si="19"/>
        <v>56</v>
      </c>
      <c r="O17" s="22">
        <v>24</v>
      </c>
      <c r="P17" s="22">
        <v>16</v>
      </c>
      <c r="Q17" s="22">
        <v>3</v>
      </c>
      <c r="R17" s="97">
        <f t="shared" si="20"/>
        <v>43</v>
      </c>
      <c r="S17" s="22"/>
      <c r="T17" s="22"/>
      <c r="U17" s="22"/>
      <c r="V17" s="42">
        <f t="shared" si="21"/>
        <v>0</v>
      </c>
      <c r="W17" s="22"/>
      <c r="X17" s="22"/>
      <c r="Y17" s="22"/>
      <c r="Z17" s="42">
        <f t="shared" si="22"/>
        <v>0</v>
      </c>
      <c r="AA17" s="34">
        <f t="shared" si="23"/>
        <v>99</v>
      </c>
      <c r="AB17" s="37">
        <f t="shared" si="5"/>
        <v>0.8918918918918919</v>
      </c>
      <c r="AC17" s="73">
        <f t="shared" si="17"/>
        <v>0</v>
      </c>
      <c r="AD17" s="73">
        <f t="shared" si="18"/>
        <v>0</v>
      </c>
    </row>
    <row r="19" spans="27:30" ht="11.25">
      <c r="AA19" s="71">
        <f>+AA10+AA4</f>
        <v>1694</v>
      </c>
      <c r="AB19" s="71">
        <f>+AB10+AB4</f>
        <v>1.2306765776086843</v>
      </c>
      <c r="AC19" s="71">
        <f>+AC10+AC4</f>
        <v>0</v>
      </c>
      <c r="AD19" s="71">
        <f>+AD10+AD4</f>
        <v>0</v>
      </c>
    </row>
  </sheetData>
  <mergeCells count="6">
    <mergeCell ref="D1:D2"/>
    <mergeCell ref="AC2:AD2"/>
    <mergeCell ref="F1:G1"/>
    <mergeCell ref="I1:J1"/>
    <mergeCell ref="L1:M1"/>
    <mergeCell ref="AA1:A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Berumen</cp:lastModifiedBy>
  <cp:lastPrinted>2019-04-10T15:13:44Z</cp:lastPrinted>
  <dcterms:created xsi:type="dcterms:W3CDTF">2014-10-22T05:35:08Z</dcterms:created>
  <dcterms:modified xsi:type="dcterms:W3CDTF">2019-08-19T18:41:08Z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